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e\Documents\Seoteric\Clients\Sheffield Separators\"/>
    </mc:Choice>
  </mc:AlternateContent>
  <bookViews>
    <workbookView xWindow="0" yWindow="0" windowWidth="14985" windowHeight="7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28" i="1" l="1"/>
  <c r="F28" i="1"/>
  <c r="F16" i="1"/>
  <c r="O18" i="1"/>
  <c r="O17" i="1"/>
  <c r="O16" i="1"/>
  <c r="N18" i="1"/>
  <c r="N17" i="1"/>
  <c r="N16" i="1"/>
  <c r="G18" i="1"/>
  <c r="G17" i="1"/>
  <c r="G16" i="1"/>
  <c r="F18" i="1"/>
  <c r="F17" i="1"/>
  <c r="E26" i="1"/>
  <c r="G26" i="1" s="1"/>
  <c r="F27" i="1"/>
  <c r="F26" i="1"/>
  <c r="N27" i="1"/>
  <c r="N26" i="1"/>
  <c r="E28" i="1"/>
  <c r="G28" i="1" s="1"/>
  <c r="E27" i="1"/>
  <c r="M27" i="1"/>
  <c r="O27" i="1" s="1"/>
  <c r="M28" i="1"/>
  <c r="O28" i="1" s="1"/>
  <c r="M26" i="1"/>
  <c r="O26" i="1" s="1"/>
  <c r="G27" i="1" l="1"/>
</calcChain>
</file>

<file path=xl/sharedStrings.xml><?xml version="1.0" encoding="utf-8"?>
<sst xmlns="http://schemas.openxmlformats.org/spreadsheetml/2006/main" count="48" uniqueCount="26">
  <si>
    <t>Liquid</t>
  </si>
  <si>
    <t>Gas</t>
  </si>
  <si>
    <t>SS1200</t>
  </si>
  <si>
    <t>SS700</t>
  </si>
  <si>
    <t>SS300</t>
  </si>
  <si>
    <t>Flow</t>
  </si>
  <si>
    <t>CC</t>
  </si>
  <si>
    <t>GPH</t>
  </si>
  <si>
    <t>SCFH</t>
  </si>
  <si>
    <t>Pressure</t>
  </si>
  <si>
    <t>1/4"</t>
  </si>
  <si>
    <t>3/8"</t>
  </si>
  <si>
    <t>1/2"</t>
  </si>
  <si>
    <t>Length</t>
  </si>
  <si>
    <t>Separator Lag Time Chart</t>
  </si>
  <si>
    <t>Volume</t>
  </si>
  <si>
    <t>SCHF</t>
  </si>
  <si>
    <t>Model</t>
  </si>
  <si>
    <t>Transport Tubing Lag Time Chart</t>
  </si>
  <si>
    <t>Lag Time(Minutes)</t>
  </si>
  <si>
    <t>Password</t>
  </si>
  <si>
    <t>Jsheffield</t>
  </si>
  <si>
    <t>Iiquid Instructions</t>
  </si>
  <si>
    <t>Gas Instructions</t>
  </si>
  <si>
    <r>
      <t xml:space="preserve"> </t>
    </r>
    <r>
      <rPr>
        <u/>
        <sz val="11"/>
        <color theme="1"/>
        <rFont val="Calibri"/>
        <family val="2"/>
        <scheme val="minor"/>
      </rPr>
      <t>Transport Tubing</t>
    </r>
    <r>
      <rPr>
        <sz val="11"/>
        <color theme="1"/>
        <rFont val="Calibri"/>
        <family val="2"/>
        <scheme val="minor"/>
      </rPr>
      <t xml:space="preserve">:
• Enter tubing length adjacent to transport tubing size in feet.
• Enter the Flow Rate in either CC or GPH.
 </t>
    </r>
    <r>
      <rPr>
        <u/>
        <sz val="11"/>
        <color theme="1"/>
        <rFont val="Calibri"/>
        <family val="2"/>
        <scheme val="minor"/>
      </rPr>
      <t>Separator</t>
    </r>
    <r>
      <rPr>
        <sz val="11"/>
        <color theme="1"/>
        <rFont val="Calibri"/>
        <family val="2"/>
        <scheme val="minor"/>
      </rPr>
      <t xml:space="preserve">:
• Enter Inlet flow rate in CC or SCFH adjacent to separator model.
• Add lag times for separator and transport tubing to get total lag time.
</t>
    </r>
  </si>
  <si>
    <r>
      <t xml:space="preserve"> </t>
    </r>
    <r>
      <rPr>
        <u/>
        <sz val="11"/>
        <color theme="1"/>
        <rFont val="Calibri"/>
        <family val="2"/>
        <scheme val="minor"/>
      </rPr>
      <t>Transport Tubing</t>
    </r>
    <r>
      <rPr>
        <sz val="11"/>
        <color theme="1"/>
        <rFont val="Calibri"/>
        <family val="2"/>
        <scheme val="minor"/>
      </rPr>
      <t xml:space="preserve">:
• Enter tubing length adjacent to transport tubing size in feet.
• Enter the Flow Rate in either CC or GPH.
• Enter the Pressure in PSI.
 </t>
    </r>
    <r>
      <rPr>
        <u/>
        <sz val="11"/>
        <color theme="1"/>
        <rFont val="Calibri"/>
        <family val="2"/>
        <scheme val="minor"/>
      </rPr>
      <t>Separator</t>
    </r>
    <r>
      <rPr>
        <sz val="11"/>
        <color theme="1"/>
        <rFont val="Calibri"/>
        <family val="2"/>
        <scheme val="minor"/>
      </rPr>
      <t xml:space="preserve">:
• Enter Inlet flow rate in CC or SCFH adjacent to separator model.
• Add lag times for separator and transport tubing to get total lag time.
• Enter the inlet Pressure in PSI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</si>
</sst>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2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0" fillId="0" borderId="11" xfId="0" applyBorder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2" borderId="7" xfId="0" applyFill="1" applyBorder="1" applyAlignment="1">
      <alignment horizontal="center"/>
    </xf>
    <xf numFmtId="0" fontId="0" fillId="0" borderId="3" xfId="0" applyBorder="1"/>
    <xf numFmtId="0" fontId="0" fillId="3" borderId="3" xfId="0" applyFill="1" applyBorder="1"/>
    <xf numFmtId="0" fontId="0" fillId="0" borderId="4" xfId="0" applyBorder="1"/>
    <xf numFmtId="0" fontId="0" fillId="2" borderId="9" xfId="0" applyFill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0" borderId="2" xfId="0" applyFill="1" applyBorder="1"/>
    <xf numFmtId="0" fontId="0" fillId="0" borderId="4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7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0" fillId="2" borderId="1" xfId="0" applyFill="1" applyBorder="1"/>
    <xf numFmtId="0" fontId="0" fillId="0" borderId="3" xfId="0" applyFill="1" applyBorder="1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9"/>
  <sheetViews>
    <sheetView tabSelected="1" workbookViewId="0">
      <selection activeCell="A2" sqref="A2"/>
    </sheetView>
  </sheetViews>
  <sheetFormatPr defaultRowHeight="15" x14ac:dyDescent="0.25"/>
  <cols>
    <col min="5" max="5" width="9.140625" customWidth="1"/>
    <col min="7" max="7" width="12.42578125" customWidth="1"/>
    <col min="8" max="8" width="3.85546875" customWidth="1"/>
    <col min="13" max="13" width="9.140625" customWidth="1"/>
  </cols>
  <sheetData>
    <row r="2" spans="2:26" ht="15.75" thickBot="1" x14ac:dyDescent="0.3"/>
    <row r="3" spans="2:26" ht="15.75" thickBot="1" x14ac:dyDescent="0.3">
      <c r="B3" s="35" t="s">
        <v>22</v>
      </c>
      <c r="C3" s="36"/>
      <c r="D3" s="36"/>
      <c r="E3" s="36"/>
      <c r="F3" s="36"/>
      <c r="G3" s="38"/>
      <c r="H3" s="8"/>
      <c r="I3" s="35" t="s">
        <v>23</v>
      </c>
      <c r="J3" s="36"/>
      <c r="K3" s="36"/>
      <c r="L3" s="36"/>
      <c r="M3" s="36"/>
      <c r="N3" s="36"/>
      <c r="O3" s="38"/>
    </row>
    <row r="4" spans="2:26" x14ac:dyDescent="0.25">
      <c r="B4" s="53" t="s">
        <v>24</v>
      </c>
      <c r="C4" s="54"/>
      <c r="D4" s="54"/>
      <c r="E4" s="54"/>
      <c r="F4" s="54"/>
      <c r="G4" s="55"/>
      <c r="H4" s="9"/>
      <c r="I4" s="53" t="s">
        <v>25</v>
      </c>
      <c r="J4" s="54"/>
      <c r="K4" s="54"/>
      <c r="L4" s="54"/>
      <c r="M4" s="54"/>
      <c r="N4" s="54"/>
      <c r="O4" s="55"/>
    </row>
    <row r="5" spans="2:26" ht="20.25" customHeight="1" thickBot="1" x14ac:dyDescent="0.3">
      <c r="B5" s="56"/>
      <c r="C5" s="57"/>
      <c r="D5" s="57"/>
      <c r="E5" s="57"/>
      <c r="F5" s="57"/>
      <c r="G5" s="58"/>
      <c r="H5" s="9"/>
      <c r="I5" s="56"/>
      <c r="J5" s="57"/>
      <c r="K5" s="57"/>
      <c r="L5" s="57"/>
      <c r="M5" s="57"/>
      <c r="N5" s="57"/>
      <c r="O5" s="58"/>
      <c r="R5" s="31"/>
      <c r="S5" s="31"/>
      <c r="Y5" s="33" t="s">
        <v>20</v>
      </c>
      <c r="Z5" s="32" t="s">
        <v>21</v>
      </c>
    </row>
    <row r="6" spans="2:26" ht="15.75" thickTop="1" x14ac:dyDescent="0.25">
      <c r="B6" s="56"/>
      <c r="C6" s="57"/>
      <c r="D6" s="57"/>
      <c r="E6" s="57"/>
      <c r="F6" s="57"/>
      <c r="G6" s="58"/>
      <c r="H6" s="9"/>
      <c r="I6" s="56"/>
      <c r="J6" s="57"/>
      <c r="K6" s="57"/>
      <c r="L6" s="57"/>
      <c r="M6" s="57"/>
      <c r="N6" s="57"/>
      <c r="O6" s="58"/>
    </row>
    <row r="7" spans="2:26" ht="21" customHeight="1" x14ac:dyDescent="0.25">
      <c r="B7" s="56"/>
      <c r="C7" s="57"/>
      <c r="D7" s="57"/>
      <c r="E7" s="57"/>
      <c r="F7" s="57"/>
      <c r="G7" s="58"/>
      <c r="H7" s="9"/>
      <c r="I7" s="56"/>
      <c r="J7" s="57"/>
      <c r="K7" s="57"/>
      <c r="L7" s="57"/>
      <c r="M7" s="57"/>
      <c r="N7" s="57"/>
      <c r="O7" s="58"/>
    </row>
    <row r="8" spans="2:26" ht="21" customHeight="1" x14ac:dyDescent="0.25">
      <c r="B8" s="56"/>
      <c r="C8" s="57"/>
      <c r="D8" s="57"/>
      <c r="E8" s="57"/>
      <c r="F8" s="57"/>
      <c r="G8" s="58"/>
      <c r="H8" s="10"/>
      <c r="I8" s="56"/>
      <c r="J8" s="57"/>
      <c r="K8" s="57"/>
      <c r="L8" s="57"/>
      <c r="M8" s="57"/>
      <c r="N8" s="57"/>
      <c r="O8" s="58"/>
    </row>
    <row r="9" spans="2:26" ht="30" customHeight="1" thickBot="1" x14ac:dyDescent="0.3">
      <c r="B9" s="59"/>
      <c r="C9" s="60"/>
      <c r="D9" s="60"/>
      <c r="E9" s="60"/>
      <c r="F9" s="60"/>
      <c r="G9" s="61"/>
      <c r="H9" s="11"/>
      <c r="I9" s="59"/>
      <c r="J9" s="60"/>
      <c r="K9" s="60"/>
      <c r="L9" s="60"/>
      <c r="M9" s="60"/>
      <c r="N9" s="60"/>
      <c r="O9" s="61"/>
    </row>
    <row r="11" spans="2:26" ht="15.75" thickBot="1" x14ac:dyDescent="0.3"/>
    <row r="12" spans="2:26" ht="15.75" thickBot="1" x14ac:dyDescent="0.3">
      <c r="B12" s="35" t="s">
        <v>18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8"/>
    </row>
    <row r="13" spans="2:26" ht="15.75" thickBot="1" x14ac:dyDescent="0.3">
      <c r="B13" s="66" t="s">
        <v>0</v>
      </c>
      <c r="C13" s="67"/>
      <c r="D13" s="67"/>
      <c r="E13" s="67"/>
      <c r="F13" s="67"/>
      <c r="G13" s="68"/>
      <c r="H13" s="8"/>
      <c r="I13" s="62" t="s">
        <v>1</v>
      </c>
      <c r="J13" s="63"/>
      <c r="K13" s="64"/>
      <c r="L13" s="64"/>
      <c r="M13" s="64"/>
      <c r="N13" s="64"/>
      <c r="O13" s="65"/>
    </row>
    <row r="14" spans="2:26" ht="15.75" thickBot="1" x14ac:dyDescent="0.3">
      <c r="B14" s="49" t="s">
        <v>15</v>
      </c>
      <c r="C14" s="51" t="s">
        <v>13</v>
      </c>
      <c r="D14" s="39" t="s">
        <v>5</v>
      </c>
      <c r="E14" s="40"/>
      <c r="F14" s="45" t="s">
        <v>19</v>
      </c>
      <c r="G14" s="46"/>
      <c r="H14" s="9"/>
      <c r="I14" s="41" t="s">
        <v>15</v>
      </c>
      <c r="J14" s="51" t="s">
        <v>13</v>
      </c>
      <c r="K14" s="39" t="s">
        <v>5</v>
      </c>
      <c r="L14" s="40"/>
      <c r="M14" s="51" t="s">
        <v>9</v>
      </c>
      <c r="N14" s="45" t="s">
        <v>19</v>
      </c>
      <c r="O14" s="46"/>
    </row>
    <row r="15" spans="2:26" ht="15.75" thickBot="1" x14ac:dyDescent="0.3">
      <c r="B15" s="50"/>
      <c r="C15" s="52"/>
      <c r="D15" s="29" t="s">
        <v>6</v>
      </c>
      <c r="E15" s="29" t="s">
        <v>7</v>
      </c>
      <c r="F15" s="47"/>
      <c r="G15" s="48"/>
      <c r="H15" s="9"/>
      <c r="I15" s="42"/>
      <c r="J15" s="52"/>
      <c r="K15" s="29" t="s">
        <v>6</v>
      </c>
      <c r="L15" s="29" t="s">
        <v>16</v>
      </c>
      <c r="M15" s="52"/>
      <c r="N15" s="47"/>
      <c r="O15" s="48"/>
    </row>
    <row r="16" spans="2:26" ht="15.75" thickBot="1" x14ac:dyDescent="0.3">
      <c r="B16" s="21" t="s">
        <v>10</v>
      </c>
      <c r="C16" s="28"/>
      <c r="D16" s="28"/>
      <c r="E16" s="20"/>
      <c r="F16" s="22" t="e">
        <f>(C16*5)/D16</f>
        <v>#DIV/0!</v>
      </c>
      <c r="G16" s="23" t="e">
        <f>(C16*5)/(E16*63)</f>
        <v>#DIV/0!</v>
      </c>
      <c r="H16" s="10"/>
      <c r="I16" s="17" t="s">
        <v>10</v>
      </c>
      <c r="J16" s="1"/>
      <c r="K16" s="30"/>
      <c r="L16" s="19"/>
      <c r="M16" s="28"/>
      <c r="N16" s="34" t="e">
        <f>((J16*5)/K16)*((15+M16)/15)</f>
        <v>#DIV/0!</v>
      </c>
      <c r="O16" s="18" t="e">
        <f>((J16*5)/(L16*473))*((15+L26)/15)</f>
        <v>#DIV/0!</v>
      </c>
    </row>
    <row r="17" spans="1:16" ht="15.75" thickBot="1" x14ac:dyDescent="0.3">
      <c r="B17" s="21" t="s">
        <v>11</v>
      </c>
      <c r="C17" s="21"/>
      <c r="D17" s="21"/>
      <c r="E17" s="26"/>
      <c r="F17" s="22" t="e">
        <f>(C17*15)/D17</f>
        <v>#DIV/0!</v>
      </c>
      <c r="G17" s="23" t="e">
        <f>(C17*15)/(E17*63)</f>
        <v>#DIV/0!</v>
      </c>
      <c r="H17" s="10"/>
      <c r="I17" s="17" t="s">
        <v>11</v>
      </c>
      <c r="J17" s="1"/>
      <c r="K17" s="30"/>
      <c r="L17" s="19"/>
      <c r="M17" s="28"/>
      <c r="N17" s="34" t="e">
        <f>((J17*15)/K17)*((15+M17)/15)</f>
        <v>#DIV/0!</v>
      </c>
      <c r="O17" s="18" t="e">
        <f>((J17*15)/(L17*473))*((15+L27)/15)</f>
        <v>#DIV/0!</v>
      </c>
    </row>
    <row r="18" spans="1:16" ht="15.75" thickBot="1" x14ac:dyDescent="0.3">
      <c r="B18" s="24" t="s">
        <v>12</v>
      </c>
      <c r="C18" s="28"/>
      <c r="D18" s="28"/>
      <c r="E18" s="20"/>
      <c r="F18" s="19" t="e">
        <f>(C18*25)/D18</f>
        <v>#DIV/0!</v>
      </c>
      <c r="G18" s="20" t="e">
        <f>(C18*25)/(E18*63)</f>
        <v>#DIV/0!</v>
      </c>
      <c r="H18" s="11"/>
      <c r="I18" s="7" t="s">
        <v>12</v>
      </c>
      <c r="J18" s="7"/>
      <c r="K18" s="27"/>
      <c r="L18" s="25"/>
      <c r="M18" s="24"/>
      <c r="N18" s="1" t="e">
        <f>((J18*25)/K18)*((15+M18)/15)</f>
        <v>#DIV/0!</v>
      </c>
      <c r="O18" s="15" t="e">
        <f>((J18*25)/(L18*473))*((15+L28)/15)</f>
        <v>#DIV/0!</v>
      </c>
    </row>
    <row r="21" spans="1:16" ht="15.75" thickBo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thickBot="1" x14ac:dyDescent="0.3">
      <c r="A22" s="2"/>
      <c r="B22" s="35" t="s">
        <v>14</v>
      </c>
      <c r="C22" s="36"/>
      <c r="D22" s="36"/>
      <c r="E22" s="36"/>
      <c r="F22" s="36"/>
      <c r="G22" s="36"/>
      <c r="H22" s="37"/>
      <c r="I22" s="36"/>
      <c r="J22" s="36"/>
      <c r="K22" s="36"/>
      <c r="L22" s="36"/>
      <c r="M22" s="36"/>
      <c r="N22" s="36"/>
      <c r="O22" s="38"/>
      <c r="P22" s="2"/>
    </row>
    <row r="23" spans="1:16" ht="15.75" thickBot="1" x14ac:dyDescent="0.3">
      <c r="A23" s="2"/>
      <c r="B23" s="35" t="s">
        <v>0</v>
      </c>
      <c r="C23" s="36"/>
      <c r="D23" s="36"/>
      <c r="E23" s="36"/>
      <c r="F23" s="36"/>
      <c r="G23" s="36"/>
      <c r="H23" s="8"/>
      <c r="I23" s="36" t="s">
        <v>1</v>
      </c>
      <c r="J23" s="36"/>
      <c r="K23" s="36"/>
      <c r="L23" s="36"/>
      <c r="M23" s="36"/>
      <c r="N23" s="36"/>
      <c r="O23" s="38"/>
      <c r="P23" s="2"/>
    </row>
    <row r="24" spans="1:16" ht="15.75" thickBot="1" x14ac:dyDescent="0.3">
      <c r="A24" s="2"/>
      <c r="B24" s="41" t="s">
        <v>17</v>
      </c>
      <c r="C24" s="39" t="s">
        <v>5</v>
      </c>
      <c r="D24" s="40"/>
      <c r="E24" s="5"/>
      <c r="F24" s="45" t="s">
        <v>19</v>
      </c>
      <c r="G24" s="46"/>
      <c r="H24" s="9"/>
      <c r="I24" s="41" t="s">
        <v>17</v>
      </c>
      <c r="J24" s="39" t="s">
        <v>5</v>
      </c>
      <c r="K24" s="40"/>
      <c r="L24" s="43" t="s">
        <v>9</v>
      </c>
      <c r="M24" s="5"/>
      <c r="N24" s="45" t="s">
        <v>19</v>
      </c>
      <c r="O24" s="46"/>
      <c r="P24" s="2"/>
    </row>
    <row r="25" spans="1:16" ht="15.75" thickBot="1" x14ac:dyDescent="0.3">
      <c r="A25" s="2"/>
      <c r="B25" s="42"/>
      <c r="C25" s="16" t="s">
        <v>6</v>
      </c>
      <c r="D25" s="12" t="s">
        <v>7</v>
      </c>
      <c r="E25" s="5"/>
      <c r="F25" s="47"/>
      <c r="G25" s="48"/>
      <c r="H25" s="9"/>
      <c r="I25" s="42"/>
      <c r="J25" s="4" t="s">
        <v>6</v>
      </c>
      <c r="K25" s="4" t="s">
        <v>8</v>
      </c>
      <c r="L25" s="44"/>
      <c r="M25" s="5"/>
      <c r="N25" s="47"/>
      <c r="O25" s="48"/>
      <c r="P25" s="2"/>
    </row>
    <row r="26" spans="1:16" ht="15.75" thickBot="1" x14ac:dyDescent="0.3">
      <c r="A26" s="2"/>
      <c r="B26" s="1" t="s">
        <v>2</v>
      </c>
      <c r="C26" s="1"/>
      <c r="D26" s="13"/>
      <c r="E26" s="14">
        <f>D26*63</f>
        <v>0</v>
      </c>
      <c r="F26" s="1" t="e">
        <f>(((66/C26)*60)*1)</f>
        <v>#DIV/0!</v>
      </c>
      <c r="G26" s="1" t="e">
        <f>(((66/E26)*60)*1)</f>
        <v>#DIV/0!</v>
      </c>
      <c r="H26" s="10"/>
      <c r="I26" s="1" t="s">
        <v>2</v>
      </c>
      <c r="J26" s="1"/>
      <c r="K26" s="1"/>
      <c r="L26" s="13"/>
      <c r="M26" s="14">
        <f>K26*473</f>
        <v>0</v>
      </c>
      <c r="N26" s="1" t="e">
        <f>(((66/J26)*60)*1)*((15+L26)/15)</f>
        <v>#DIV/0!</v>
      </c>
      <c r="O26" s="15" t="e">
        <f>(((66/M26)*60)*1)*((15+L26)/15)</f>
        <v>#DIV/0!</v>
      </c>
      <c r="P26" s="2"/>
    </row>
    <row r="27" spans="1:16" ht="15.75" thickBot="1" x14ac:dyDescent="0.3">
      <c r="A27" s="2"/>
      <c r="B27" s="1" t="s">
        <v>3</v>
      </c>
      <c r="C27" s="1"/>
      <c r="D27" s="13"/>
      <c r="E27" s="14">
        <f>D27*63</f>
        <v>0</v>
      </c>
      <c r="F27" s="1" t="e">
        <f>(((40/C27)*60)*2)</f>
        <v>#DIV/0!</v>
      </c>
      <c r="G27" s="1" t="e">
        <f>(((40/E27)*60)*2)</f>
        <v>#DIV/0!</v>
      </c>
      <c r="H27" s="10"/>
      <c r="I27" s="1" t="s">
        <v>3</v>
      </c>
      <c r="J27" s="1"/>
      <c r="K27" s="1"/>
      <c r="L27" s="13"/>
      <c r="M27" s="14">
        <f t="shared" ref="M27:M28" si="0">K27*473</f>
        <v>0</v>
      </c>
      <c r="N27" s="1" t="e">
        <f>(((40/J27)*60)*2)*((15+L27)/15)</f>
        <v>#DIV/0!</v>
      </c>
      <c r="O27" s="15" t="e">
        <f>(((40/M27)*60)*2)*((15+L27)/15)</f>
        <v>#DIV/0!</v>
      </c>
      <c r="P27" s="2"/>
    </row>
    <row r="28" spans="1:16" ht="15.75" thickBot="1" x14ac:dyDescent="0.3">
      <c r="A28" s="2"/>
      <c r="B28" s="7" t="s">
        <v>4</v>
      </c>
      <c r="C28" s="7"/>
      <c r="D28" s="3"/>
      <c r="E28" s="6">
        <f>D28*63</f>
        <v>0</v>
      </c>
      <c r="F28" s="1" t="e">
        <f>(((14/C28)*60)*5)</f>
        <v>#DIV/0!</v>
      </c>
      <c r="G28" s="1" t="e">
        <f>(((14/E28)*60)*5)</f>
        <v>#DIV/0!</v>
      </c>
      <c r="H28" s="11"/>
      <c r="I28" s="7" t="s">
        <v>4</v>
      </c>
      <c r="J28" s="7"/>
      <c r="K28" s="7"/>
      <c r="L28" s="3"/>
      <c r="M28" s="6">
        <f t="shared" si="0"/>
        <v>0</v>
      </c>
      <c r="N28" s="1" t="e">
        <f>(((14/J28)*60)*5)*((15+L28)/15)</f>
        <v>#DIV/0!</v>
      </c>
      <c r="O28" s="15" t="e">
        <f>(((14/M28)*60)*5)*((15+L28)/15)</f>
        <v>#DIV/0!</v>
      </c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sheetProtection password="C64B" sheet="1" objects="1" scenarios="1"/>
  <protectedRanges>
    <protectedRange sqref="C16:E18 J16:M17 J18:M18 C26:D28 J26:L28" name="Range1"/>
  </protectedRanges>
  <mergeCells count="26">
    <mergeCell ref="B4:G9"/>
    <mergeCell ref="I4:O9"/>
    <mergeCell ref="B3:G3"/>
    <mergeCell ref="I3:O3"/>
    <mergeCell ref="I13:O13"/>
    <mergeCell ref="B12:O12"/>
    <mergeCell ref="B13:G13"/>
    <mergeCell ref="B14:B15"/>
    <mergeCell ref="C14:C15"/>
    <mergeCell ref="I14:I15"/>
    <mergeCell ref="J14:J15"/>
    <mergeCell ref="N14:O15"/>
    <mergeCell ref="F14:G15"/>
    <mergeCell ref="D14:E14"/>
    <mergeCell ref="K14:L14"/>
    <mergeCell ref="M14:M15"/>
    <mergeCell ref="B22:O22"/>
    <mergeCell ref="B23:G23"/>
    <mergeCell ref="I23:O23"/>
    <mergeCell ref="C24:D24"/>
    <mergeCell ref="J24:K24"/>
    <mergeCell ref="B24:B25"/>
    <mergeCell ref="I24:I25"/>
    <mergeCell ref="L24:L25"/>
    <mergeCell ref="F24:G25"/>
    <mergeCell ref="N24:O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Sheffield</dc:creator>
  <cp:lastModifiedBy>Cole Johnson</cp:lastModifiedBy>
  <dcterms:created xsi:type="dcterms:W3CDTF">2015-07-30T15:50:57Z</dcterms:created>
  <dcterms:modified xsi:type="dcterms:W3CDTF">2015-10-27T17:51:42Z</dcterms:modified>
</cp:coreProperties>
</file>